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7F75EB4A-2A2C-4173-8AC3-CAF472A437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H16" i="1"/>
  <c r="G16" i="1"/>
  <c r="H15" i="1"/>
  <c r="G15" i="1"/>
  <c r="H11" i="1"/>
  <c r="G20" i="1"/>
  <c r="H20" i="1"/>
  <c r="G18" i="1"/>
  <c r="H18" i="1"/>
  <c r="G14" i="1" l="1"/>
  <c r="H14" i="1"/>
  <c r="G13" i="1"/>
  <c r="G12" i="1"/>
  <c r="H12" i="1"/>
  <c r="G11" i="1"/>
  <c r="G10" i="1"/>
  <c r="H10" i="1"/>
  <c r="H9" i="1"/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<sst xmlns="http://schemas.openxmlformats.org/spreadsheetml/2006/main" count="74" uniqueCount="62">
  <si>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</si>
  <si>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</si>
  <si>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</si>
  <si>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</si>
  <si>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</si>
  <si>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</si>
  <si>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</si>
  <si>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</si>
  <si>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</si>
  <si>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</si>
  <si>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</si>
  <si>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</si>
  <si>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</si>
  <si>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</si>
  <si>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</si>
  <si>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</si>
  <si>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</si>
  <si>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</si>
  <si>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</si>
  <si>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</si>
  <si>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</si>
  <si>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</si>
  <si>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</si>
  <si>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</si>
  <si>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</si>
  <si>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</si>
  <si>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</si>
  <si>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</si>
  <si>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</si>
  <si>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</si>
  <si>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</si>
  <si>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</si>
  <si>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</si>
  <si>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</si>
  <si>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</si>
  <si>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</si>
  <si>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</si>
  <si>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</si>
  <si>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</si>
  <si>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</si>
  <si>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</si>
  <si>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</si>
  <si>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</si>
  <si>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</si>
  <si>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</si>
  <si>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</si>
  <si>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</si>
  <si>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</si>
  <si>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</si>
  <si>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</si>
  <si>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</si>
  <si>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</si>
  <si>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</si>
  <si>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</si>
  <si>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</si>
  <si>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</si>
  <si>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Приложение 13</t>
  </si>
  <si>
    <t>Перечень муниципальных программ, предусмотренных к финансированию из бюджета муниципального округа в 2028 году</t>
  </si>
  <si>
    <t>Сумма финансирования программы на 2028 год, за счет средств бюджета муниципального округа</t>
  </si>
  <si>
    <t>Сумма финансирования программы на 2028 год, за счет средств федерального и областного бюджетов</t>
  </si>
  <si>
    <t>Сумма финансирования программы на 2028 год за счет средств добровольных пожертвований</t>
  </si>
  <si>
    <t>от  19.12.2025 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</si>
</sst>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P7" sqref="P7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56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3" t="s">
        <v>57</v>
      </c>
      <c r="B5" s="13"/>
      <c r="C5" s="13"/>
      <c r="D5" s="13"/>
      <c r="E5" s="13"/>
      <c r="F5" s="13"/>
      <c r="G5" s="13"/>
      <c r="H5" s="13"/>
      <c r="I5" s="13"/>
    </row>
    <row r="6" spans="1:9" ht="15.75" x14ac:dyDescent="0.2">
      <c r="A6" s="15"/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2" t="s">
        <v>16</v>
      </c>
      <c r="H7" s="12"/>
      <c r="I7" s="12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58</v>
      </c>
      <c r="H8" s="6" t="s">
        <v>59</v>
      </c>
      <c r="I8" s="4" t="s">
        <v>60</v>
      </c>
    </row>
    <row r="9" spans="1:9" ht="69" customHeight="1" x14ac:dyDescent="0.2">
      <c r="A9" s="4" t="s">
        <v>7</v>
      </c>
      <c r="B9" s="7" t="s">
        <v>27</v>
      </c>
      <c r="C9" s="4" t="s">
        <v>44</v>
      </c>
      <c r="D9" s="4" t="s">
        <v>29</v>
      </c>
      <c r="E9" s="8" t="s">
        <v>34</v>
      </c>
      <c r="F9" s="9">
        <f>G9+H9+I9</f>
        <v>10294</v>
      </c>
      <c r="G9" s="9">
        <v>9626</v>
      </c>
      <c r="H9" s="9">
        <f>631+37</f>
        <v>668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45</v>
      </c>
      <c r="D10" s="4" t="s">
        <v>29</v>
      </c>
      <c r="E10" s="8" t="s">
        <v>35</v>
      </c>
      <c r="F10" s="9">
        <f>G10+H10+I10</f>
        <v>56742</v>
      </c>
      <c r="G10" s="9">
        <f>53680+20</f>
        <v>53700</v>
      </c>
      <c r="H10" s="9">
        <f>(2774+221)+47</f>
        <v>3042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46</v>
      </c>
      <c r="D11" s="4" t="s">
        <v>30</v>
      </c>
      <c r="E11" s="8" t="s">
        <v>36</v>
      </c>
      <c r="F11" s="9">
        <f t="shared" ref="F11:F20" si="0">G11+H11+I11</f>
        <v>951414</v>
      </c>
      <c r="G11" s="9">
        <f>348658+376</f>
        <v>349034</v>
      </c>
      <c r="H11" s="9">
        <f>512825+14772+74783</f>
        <v>602380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47</v>
      </c>
      <c r="D12" s="4" t="s">
        <v>29</v>
      </c>
      <c r="E12" s="8" t="s">
        <v>15</v>
      </c>
      <c r="F12" s="9">
        <f t="shared" si="0"/>
        <v>2538</v>
      </c>
      <c r="G12" s="9">
        <f>48+72</f>
        <v>120</v>
      </c>
      <c r="H12" s="9">
        <f>679+1739</f>
        <v>2418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48</v>
      </c>
      <c r="D13" s="4" t="s">
        <v>29</v>
      </c>
      <c r="E13" s="8" t="s">
        <v>15</v>
      </c>
      <c r="F13" s="9">
        <f t="shared" si="0"/>
        <v>13470</v>
      </c>
      <c r="G13" s="9">
        <f>13469+1</f>
        <v>13470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55</v>
      </c>
      <c r="D14" s="4" t="s">
        <v>29</v>
      </c>
      <c r="E14" s="8" t="s">
        <v>43</v>
      </c>
      <c r="F14" s="9">
        <f t="shared" si="0"/>
        <v>186572</v>
      </c>
      <c r="G14" s="9">
        <f>29763+2153</f>
        <v>31916</v>
      </c>
      <c r="H14" s="9">
        <f>45004+109652</f>
        <v>154656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49</v>
      </c>
      <c r="D15" s="4" t="s">
        <v>29</v>
      </c>
      <c r="E15" s="8" t="s">
        <v>15</v>
      </c>
      <c r="F15" s="9">
        <f t="shared" si="0"/>
        <v>256169</v>
      </c>
      <c r="G15" s="9">
        <f>(75295+2430)-13820-58</f>
        <v>63847</v>
      </c>
      <c r="H15" s="9">
        <f>92317-32941+290+132656</f>
        <v>192322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50</v>
      </c>
      <c r="D16" s="4" t="s">
        <v>29</v>
      </c>
      <c r="E16" s="8" t="s">
        <v>34</v>
      </c>
      <c r="F16" s="9">
        <f t="shared" si="0"/>
        <v>18312</v>
      </c>
      <c r="G16" s="9">
        <f>528-42+58</f>
        <v>544</v>
      </c>
      <c r="H16" s="9">
        <f>9210-5117+74+1393+12208</f>
        <v>17768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51</v>
      </c>
      <c r="D17" s="4" t="s">
        <v>31</v>
      </c>
      <c r="E17" s="8" t="s">
        <v>39</v>
      </c>
      <c r="F17" s="9">
        <f t="shared" si="0"/>
        <v>30229</v>
      </c>
      <c r="G17" s="9">
        <f>3146+1083</f>
        <v>4229</v>
      </c>
      <c r="H17" s="9">
        <v>26000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52</v>
      </c>
      <c r="D18" s="4" t="s">
        <v>29</v>
      </c>
      <c r="E18" s="8" t="s">
        <v>35</v>
      </c>
      <c r="F18" s="9">
        <f t="shared" si="0"/>
        <v>17316</v>
      </c>
      <c r="G18" s="9">
        <f>10355+44</f>
        <v>10399</v>
      </c>
      <c r="H18" s="9">
        <f>5326+1591</f>
        <v>6917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53</v>
      </c>
      <c r="D19" s="4" t="s">
        <v>31</v>
      </c>
      <c r="E19" s="8" t="s">
        <v>38</v>
      </c>
      <c r="F19" s="9">
        <f t="shared" si="0"/>
        <v>141237</v>
      </c>
      <c r="G19" s="9">
        <v>141237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54</v>
      </c>
      <c r="D20" s="4" t="s">
        <v>41</v>
      </c>
      <c r="E20" s="8" t="s">
        <v>42</v>
      </c>
      <c r="F20" s="9">
        <f t="shared" si="0"/>
        <v>360069</v>
      </c>
      <c r="G20" s="9">
        <f>359652+17</f>
        <v>359669</v>
      </c>
      <c r="H20" s="9">
        <f>0+400</f>
        <v>400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2044362</v>
      </c>
      <c r="G21" s="11">
        <f>SUM(G9:G20)</f>
        <v>1037791</v>
      </c>
      <c r="H21" s="11">
        <f>SUM(H9:H20)</f>
        <v>1006571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G7:I7"/>
    <mergeCell ref="A5:I5"/>
    <mergeCell ref="F1:H1"/>
    <mergeCell ref="F2:H2"/>
    <mergeCell ref="F3:H3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2025-12-05T08:07:18Z</cp:lastPrinted>
  <dcterms:created xsi:type="dcterms:W3CDTF">2020-10-13T01:04:56Z</dcterms:created>
  <dcterms:modified xsi:type="dcterms:W3CDTF">2025-12-19T06:33:58Z</dcterms:modified>
</cp:coreProperties>
</file>